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lsey\Documents\"/>
    </mc:Choice>
  </mc:AlternateContent>
  <bookViews>
    <workbookView xWindow="0" yWindow="0" windowWidth="20490" windowHeight="7755"/>
  </bookViews>
  <sheets>
    <sheet name="Sheet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5" l="1"/>
  <c r="H11" i="5"/>
  <c r="F43" i="5" l="1"/>
  <c r="F46" i="5"/>
  <c r="F47" i="5"/>
  <c r="F48" i="5"/>
  <c r="F49" i="5"/>
  <c r="F51" i="5"/>
  <c r="F52" i="5"/>
  <c r="F53" i="5"/>
  <c r="F54" i="5"/>
  <c r="F55" i="5"/>
  <c r="F59" i="5"/>
  <c r="F61" i="5"/>
  <c r="F62" i="5"/>
  <c r="F41" i="5"/>
  <c r="N41" i="5"/>
  <c r="N47" i="5"/>
  <c r="N49" i="5"/>
  <c r="N50" i="5"/>
  <c r="N51" i="5"/>
  <c r="N56" i="5"/>
  <c r="N57" i="5"/>
  <c r="N58" i="5"/>
  <c r="N62" i="5"/>
  <c r="N63" i="5"/>
  <c r="N64" i="5"/>
  <c r="N65" i="5"/>
  <c r="N44" i="5"/>
  <c r="P18" i="5"/>
  <c r="P19" i="5"/>
  <c r="P20" i="5"/>
  <c r="P21" i="5"/>
  <c r="P16" i="5"/>
  <c r="F18" i="5"/>
  <c r="F19" i="5"/>
  <c r="F20" i="5"/>
  <c r="F14" i="5"/>
  <c r="F31" i="5"/>
  <c r="F32" i="5"/>
  <c r="F34" i="5"/>
  <c r="F35" i="5"/>
  <c r="F30" i="5"/>
  <c r="F27" i="5"/>
  <c r="N27" i="5"/>
  <c r="N28" i="5"/>
  <c r="N26" i="5"/>
  <c r="N37" i="5"/>
  <c r="N38" i="5"/>
  <c r="N35" i="5"/>
  <c r="N34" i="5"/>
  <c r="E49" i="5"/>
  <c r="D49" i="5"/>
  <c r="C49" i="5"/>
  <c r="E55" i="5"/>
  <c r="D55" i="5"/>
  <c r="C55" i="5"/>
  <c r="C61" i="5"/>
  <c r="D61" i="5"/>
  <c r="E61" i="5"/>
  <c r="D54" i="5"/>
  <c r="E54" i="5"/>
  <c r="C54" i="5"/>
  <c r="D41" i="5"/>
  <c r="E41" i="5"/>
  <c r="C41" i="5"/>
  <c r="D35" i="5"/>
  <c r="E35" i="5"/>
  <c r="C35" i="5"/>
  <c r="D34" i="5"/>
  <c r="E34" i="5"/>
  <c r="C34" i="5"/>
  <c r="M38" i="5"/>
  <c r="L38" i="5"/>
  <c r="K38" i="5"/>
  <c r="L35" i="5"/>
  <c r="M35" i="5"/>
  <c r="K35" i="5"/>
  <c r="L28" i="5"/>
  <c r="M28" i="5"/>
  <c r="K28" i="5"/>
  <c r="L26" i="5"/>
  <c r="M26" i="5"/>
  <c r="K26" i="5"/>
  <c r="N21" i="5"/>
  <c r="O21" i="5"/>
  <c r="M21" i="5"/>
  <c r="D20" i="5"/>
  <c r="E20" i="5"/>
  <c r="C20" i="5"/>
  <c r="C14" i="5"/>
  <c r="E14" i="5"/>
  <c r="D14" i="5"/>
  <c r="M16" i="5"/>
  <c r="N16" i="5"/>
  <c r="O16" i="5"/>
</calcChain>
</file>

<file path=xl/sharedStrings.xml><?xml version="1.0" encoding="utf-8"?>
<sst xmlns="http://schemas.openxmlformats.org/spreadsheetml/2006/main" count="80" uniqueCount="62">
  <si>
    <t>Gross profit margin</t>
  </si>
  <si>
    <t>Netprofit margin</t>
  </si>
  <si>
    <t>Net profit/net revenue</t>
  </si>
  <si>
    <t>Debt to equity ratio</t>
  </si>
  <si>
    <t>debt/equity</t>
  </si>
  <si>
    <t>Return on equity</t>
  </si>
  <si>
    <t>Apple</t>
  </si>
  <si>
    <t>Amazon</t>
  </si>
  <si>
    <t>Total shares used in computaion</t>
  </si>
  <si>
    <t>Earnings per share</t>
  </si>
  <si>
    <t>Debt to equity</t>
  </si>
  <si>
    <t>Total debt/equity</t>
  </si>
  <si>
    <t>shareholders equity</t>
  </si>
  <si>
    <t>Net income</t>
  </si>
  <si>
    <t>net income</t>
  </si>
  <si>
    <t>net earnings</t>
  </si>
  <si>
    <t>Total shares</t>
  </si>
  <si>
    <t>EPS</t>
  </si>
  <si>
    <t>net revenue</t>
  </si>
  <si>
    <t>gross profit</t>
  </si>
  <si>
    <t>net sales</t>
  </si>
  <si>
    <t>Net earnings</t>
  </si>
  <si>
    <t>Gross profit</t>
  </si>
  <si>
    <t>Free cash flows</t>
  </si>
  <si>
    <t>cahsflow from operations</t>
  </si>
  <si>
    <t>operating activities</t>
  </si>
  <si>
    <t>Accounts  recievable</t>
  </si>
  <si>
    <t>Liabities</t>
  </si>
  <si>
    <t>net cash flow from operations</t>
  </si>
  <si>
    <t>Investing activities</t>
  </si>
  <si>
    <t>Capital expenditures</t>
  </si>
  <si>
    <t xml:space="preserve">Investing </t>
  </si>
  <si>
    <t>Other investing activities</t>
  </si>
  <si>
    <t>Cash flows from financing</t>
  </si>
  <si>
    <t>Sale and purchase of stock</t>
  </si>
  <si>
    <t>Net borrowing</t>
  </si>
  <si>
    <t>Other financing activities</t>
  </si>
  <si>
    <t>Net cash flows from financing activities</t>
  </si>
  <si>
    <t>Effect of exchange rate</t>
  </si>
  <si>
    <t>net cashflow from investing activities</t>
  </si>
  <si>
    <t>Depreceation</t>
  </si>
  <si>
    <t>Averages</t>
  </si>
  <si>
    <t>Average</t>
  </si>
  <si>
    <t>Net Income</t>
  </si>
  <si>
    <t>Cash Flows-Operating Activities</t>
  </si>
  <si>
    <t>Depreciation</t>
  </si>
  <si>
    <t>10,157,</t>
  </si>
  <si>
    <t>Net Income Adjustments</t>
  </si>
  <si>
    <t>Changes in operating activities</t>
  </si>
  <si>
    <t>Accounts Receivable</t>
  </si>
  <si>
    <t>476,</t>
  </si>
  <si>
    <t>Changes in Inventories</t>
  </si>
  <si>
    <t>Other Operating Activities</t>
  </si>
  <si>
    <t>Liabilities</t>
  </si>
  <si>
    <t>Net Cash Flow-Operating</t>
  </si>
  <si>
    <t>Cash flow from Investing activities</t>
  </si>
  <si>
    <t>Capital Expenditures</t>
  </si>
  <si>
    <t>Investments</t>
  </si>
  <si>
    <t>Other Investing Activities</t>
  </si>
  <si>
    <t>Net Cash Flows-Investing</t>
  </si>
  <si>
    <t>Sale and Purchase of Stock</t>
  </si>
  <si>
    <t>Changes in inventories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</si>
</sst>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Inherit"/>
    </font>
    <font>
      <sz val="9"/>
      <color rgb="FF424242"/>
      <name val="Arial"/>
      <family val="2"/>
    </font>
    <font>
      <b/>
      <sz val="9"/>
      <color rgb="FF424242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3" fontId="1" fillId="0" borderId="1" xfId="0" applyNumberFormat="1" applyFont="1" applyBorder="1"/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/>
    <xf numFmtId="3" fontId="5" fillId="0" borderId="1" xfId="0" applyNumberFormat="1" applyFont="1" applyBorder="1"/>
    <xf numFmtId="3" fontId="0" fillId="0" borderId="1" xfId="0" applyNumberFormat="1" applyBorder="1"/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0" fillId="2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zoomScale="102" workbookViewId="0">
      <selection activeCell="H13" sqref="H13"/>
    </sheetView>
  </sheetViews>
  <sheetFormatPr defaultRowHeight="15"/>
  <cols>
    <col min="6" max="6" width="11.28515625" bestFit="1" customWidth="1"/>
  </cols>
  <sheetData>
    <row r="1" spans="1:16">
      <c r="A1" s="1" t="s">
        <v>8</v>
      </c>
      <c r="B1" s="1"/>
      <c r="C1" s="1"/>
      <c r="D1" s="1"/>
      <c r="E1" s="1"/>
      <c r="J1" s="12" t="s">
        <v>6</v>
      </c>
    </row>
    <row r="2" spans="1:16">
      <c r="A2" s="1"/>
      <c r="B2" s="1"/>
      <c r="C2" s="1">
        <v>2015</v>
      </c>
      <c r="D2" s="1">
        <v>2016</v>
      </c>
      <c r="E2" s="1">
        <v>2017</v>
      </c>
    </row>
    <row r="3" spans="1:16">
      <c r="A3" s="13" t="s">
        <v>7</v>
      </c>
      <c r="B3" s="1"/>
      <c r="C3" s="1">
        <v>467</v>
      </c>
      <c r="D3" s="1">
        <v>474</v>
      </c>
      <c r="E3" s="1">
        <v>480</v>
      </c>
    </row>
    <row r="4" spans="1:16">
      <c r="A4" s="1"/>
      <c r="B4" s="1"/>
      <c r="C4" s="1"/>
      <c r="D4" s="1"/>
      <c r="E4" s="1"/>
    </row>
    <row r="5" spans="1:16">
      <c r="A5" s="1"/>
      <c r="B5" s="1"/>
      <c r="C5" s="1"/>
      <c r="D5" s="1"/>
      <c r="E5" s="1"/>
    </row>
    <row r="6" spans="1:16">
      <c r="A6" s="1" t="s">
        <v>9</v>
      </c>
      <c r="B6" s="1"/>
      <c r="C6" s="1">
        <v>1.28</v>
      </c>
      <c r="D6" s="1">
        <v>5.01</v>
      </c>
      <c r="E6" s="1">
        <v>6.32</v>
      </c>
    </row>
    <row r="11" spans="1:16">
      <c r="H11">
        <f>3250*4</f>
        <v>13000</v>
      </c>
    </row>
    <row r="12" spans="1:16">
      <c r="A12" s="1"/>
      <c r="B12" s="1"/>
      <c r="C12" s="1"/>
      <c r="D12" s="1"/>
      <c r="E12" s="1"/>
      <c r="H12">
        <f>100000+3250</f>
        <v>103250</v>
      </c>
    </row>
    <row r="13" spans="1:16">
      <c r="A13" s="1"/>
      <c r="B13" s="1"/>
      <c r="C13" s="1">
        <v>2015</v>
      </c>
      <c r="D13" s="1">
        <v>2016</v>
      </c>
      <c r="E13" s="1">
        <v>2017</v>
      </c>
    </row>
    <row r="14" spans="1:16">
      <c r="A14" s="1" t="s">
        <v>10</v>
      </c>
      <c r="B14" s="1"/>
      <c r="C14" s="1">
        <f>51363/13384</f>
        <v>3.8376419605499104</v>
      </c>
      <c r="D14" s="1">
        <f>12607/19285</f>
        <v>0.65372050816696914</v>
      </c>
      <c r="E14" s="1">
        <f>20975/131310</f>
        <v>0.15973650140887974</v>
      </c>
      <c r="F14" s="1">
        <f>SUM(C14:E14)/3</f>
        <v>1.5503663233752529</v>
      </c>
      <c r="I14" s="1"/>
      <c r="J14" s="1" t="s">
        <v>3</v>
      </c>
      <c r="K14" s="1"/>
      <c r="L14" s="1"/>
      <c r="M14" s="1"/>
      <c r="N14" s="1"/>
      <c r="O14" s="1"/>
      <c r="P14" s="1" t="s">
        <v>41</v>
      </c>
    </row>
    <row r="15" spans="1:16">
      <c r="A15" s="1" t="s">
        <v>11</v>
      </c>
      <c r="B15" s="1"/>
      <c r="C15" s="1"/>
      <c r="D15" s="1"/>
      <c r="E15" s="1"/>
      <c r="F15" s="1"/>
      <c r="I15" s="1"/>
      <c r="J15" s="1"/>
      <c r="K15" s="1"/>
      <c r="L15" s="1"/>
      <c r="M15" s="1">
        <v>2015</v>
      </c>
      <c r="N15" s="1">
        <v>2016</v>
      </c>
      <c r="O15" s="1">
        <v>2017</v>
      </c>
      <c r="P15" s="1"/>
    </row>
    <row r="16" spans="1:16">
      <c r="A16" s="1"/>
      <c r="B16" s="1"/>
      <c r="C16" s="1"/>
      <c r="D16" s="1"/>
      <c r="E16" s="1"/>
      <c r="F16" s="1"/>
      <c r="I16" s="1"/>
      <c r="J16" s="1"/>
      <c r="K16" s="1" t="s">
        <v>4</v>
      </c>
      <c r="L16" s="1"/>
      <c r="M16" s="1">
        <f>170990/119355</f>
        <v>1.432616982950023</v>
      </c>
      <c r="N16" s="1">
        <f>193437/321686</f>
        <v>0.60132240756514121</v>
      </c>
      <c r="O16" s="1">
        <f>241272/375319</f>
        <v>0.64284515305646661</v>
      </c>
      <c r="P16" s="1">
        <f>SUM(M16:O16)/3</f>
        <v>0.89226151452387692</v>
      </c>
    </row>
    <row r="17" spans="1:16">
      <c r="A17" s="1" t="s">
        <v>5</v>
      </c>
      <c r="B17" s="1"/>
      <c r="C17" s="1"/>
      <c r="D17" s="1"/>
      <c r="E17" s="1"/>
      <c r="F17" s="1"/>
      <c r="I17" s="1" t="s">
        <v>5</v>
      </c>
      <c r="J17" s="1"/>
      <c r="K17" s="1"/>
      <c r="L17" s="1"/>
      <c r="M17" s="1"/>
      <c r="N17" s="1"/>
      <c r="O17" s="1"/>
      <c r="P17" s="1"/>
    </row>
    <row r="18" spans="1:16">
      <c r="A18" s="1" t="s">
        <v>12</v>
      </c>
      <c r="B18" s="1"/>
      <c r="C18" s="1">
        <v>13384</v>
      </c>
      <c r="D18" s="1">
        <v>19285</v>
      </c>
      <c r="E18" s="1">
        <v>27709</v>
      </c>
      <c r="F18" s="1">
        <f t="shared" ref="F18:F20" si="0">SUM(C18:E18)/3</f>
        <v>20126</v>
      </c>
      <c r="I18" s="1"/>
      <c r="J18" s="1"/>
      <c r="K18" s="1"/>
      <c r="L18" s="1"/>
      <c r="M18" s="1">
        <v>2015</v>
      </c>
      <c r="N18" s="1">
        <v>2016</v>
      </c>
      <c r="O18" s="1">
        <v>2017</v>
      </c>
      <c r="P18" s="1">
        <f>SUM(M18:O18)/3</f>
        <v>2016</v>
      </c>
    </row>
    <row r="19" spans="1:16">
      <c r="A19" s="1" t="s">
        <v>13</v>
      </c>
      <c r="B19" s="1"/>
      <c r="C19" s="1">
        <v>596</v>
      </c>
      <c r="D19" s="1">
        <v>2371</v>
      </c>
      <c r="E19" s="1">
        <v>3033</v>
      </c>
      <c r="F19" s="1">
        <f t="shared" si="0"/>
        <v>2000</v>
      </c>
      <c r="I19" s="1"/>
      <c r="J19" s="1" t="s">
        <v>12</v>
      </c>
      <c r="K19" s="1"/>
      <c r="L19" s="1"/>
      <c r="M19" s="1">
        <v>119355</v>
      </c>
      <c r="N19" s="1">
        <v>321686</v>
      </c>
      <c r="O19" s="1">
        <v>375319</v>
      </c>
      <c r="P19" s="1">
        <f>SUM(M19:O19)/3</f>
        <v>272120</v>
      </c>
    </row>
    <row r="20" spans="1:16">
      <c r="A20" s="1"/>
      <c r="B20" s="1"/>
      <c r="C20" s="1">
        <f>C19/C18</f>
        <v>4.4530783024506873E-2</v>
      </c>
      <c r="D20" s="1">
        <f>D19/D18</f>
        <v>0.12294529427015816</v>
      </c>
      <c r="E20" s="1">
        <f>E19/E18</f>
        <v>0.10945902053484427</v>
      </c>
      <c r="F20" s="1">
        <f t="shared" si="0"/>
        <v>9.2311699276503109E-2</v>
      </c>
      <c r="I20" s="1"/>
      <c r="J20" s="1" t="s">
        <v>14</v>
      </c>
      <c r="K20" s="1"/>
      <c r="L20" s="1"/>
      <c r="M20" s="1">
        <v>53394</v>
      </c>
      <c r="N20" s="1">
        <v>45687</v>
      </c>
      <c r="O20" s="1">
        <v>48351</v>
      </c>
      <c r="P20" s="1">
        <f>SUM(M20:O20)/3</f>
        <v>49144</v>
      </c>
    </row>
    <row r="21" spans="1:16">
      <c r="I21" s="1"/>
      <c r="J21" s="1"/>
      <c r="K21" s="1"/>
      <c r="L21" s="1"/>
      <c r="M21" s="1">
        <f>M20/M19</f>
        <v>0.44735453060198566</v>
      </c>
      <c r="N21" s="1">
        <f>N20/N19</f>
        <v>0.14202358821956815</v>
      </c>
      <c r="O21" s="1">
        <f>O20/O19</f>
        <v>0.12882641166580963</v>
      </c>
      <c r="P21" s="1">
        <f>SUM(M21:O21)/3</f>
        <v>0.23940151016245448</v>
      </c>
    </row>
    <row r="24" spans="1:16">
      <c r="I24" s="1" t="s">
        <v>17</v>
      </c>
    </row>
    <row r="25" spans="1:16">
      <c r="A25" s="1"/>
      <c r="B25" s="1"/>
      <c r="C25" s="1">
        <v>2015</v>
      </c>
      <c r="D25" s="1">
        <v>2016</v>
      </c>
      <c r="E25" s="1">
        <v>2017</v>
      </c>
      <c r="F25" s="1" t="s">
        <v>41</v>
      </c>
      <c r="I25" s="1"/>
      <c r="J25" s="1"/>
      <c r="K25" s="1">
        <v>2015</v>
      </c>
      <c r="L25" s="1">
        <v>2016</v>
      </c>
      <c r="M25" s="1">
        <v>2017</v>
      </c>
      <c r="N25" s="1" t="s">
        <v>42</v>
      </c>
    </row>
    <row r="26" spans="1:16">
      <c r="A26" s="1"/>
      <c r="B26" s="1"/>
      <c r="C26" s="1"/>
      <c r="D26" s="1"/>
      <c r="E26" s="1"/>
      <c r="F26" s="1"/>
      <c r="I26" s="1" t="s">
        <v>15</v>
      </c>
      <c r="J26" s="1"/>
      <c r="K26" s="1">
        <f>M20</f>
        <v>53394</v>
      </c>
      <c r="L26" s="1">
        <f>N20</f>
        <v>45687</v>
      </c>
      <c r="M26" s="1">
        <f>O20</f>
        <v>48351</v>
      </c>
      <c r="N26" s="1">
        <f>SUM(K26:M26)/3</f>
        <v>49144</v>
      </c>
    </row>
    <row r="27" spans="1:16">
      <c r="A27" s="1" t="s">
        <v>9</v>
      </c>
      <c r="B27" s="1"/>
      <c r="C27" s="1">
        <v>1.28</v>
      </c>
      <c r="D27" s="1">
        <v>5.01</v>
      </c>
      <c r="E27" s="1">
        <v>6.32</v>
      </c>
      <c r="F27" s="1">
        <f>SUM(C27:E27)/3</f>
        <v>4.2033333333333331</v>
      </c>
      <c r="I27" s="1" t="s">
        <v>16</v>
      </c>
      <c r="J27" s="1"/>
      <c r="K27" s="1">
        <v>5753</v>
      </c>
      <c r="L27" s="1">
        <v>6085</v>
      </c>
      <c r="M27" s="1">
        <v>6477</v>
      </c>
      <c r="N27" s="1">
        <f>SUM(K27:M27)/3</f>
        <v>6105</v>
      </c>
    </row>
    <row r="28" spans="1:16">
      <c r="A28" s="1"/>
      <c r="B28" s="1"/>
      <c r="C28" s="1"/>
      <c r="D28" s="1"/>
      <c r="E28" s="1"/>
      <c r="F28" s="1"/>
      <c r="I28" s="1" t="s">
        <v>17</v>
      </c>
      <c r="J28" s="1"/>
      <c r="K28" s="1">
        <f>K26/K27</f>
        <v>9.281070745697896</v>
      </c>
      <c r="L28" s="1">
        <f>L26/L27</f>
        <v>7.508134757600657</v>
      </c>
      <c r="M28" s="1">
        <f>M26/M27</f>
        <v>7.4650301065308016</v>
      </c>
      <c r="N28" s="1">
        <f>SUM(K28:M28)/3</f>
        <v>8.0847452032764515</v>
      </c>
    </row>
    <row r="29" spans="1:16">
      <c r="A29" s="1" t="s">
        <v>1</v>
      </c>
      <c r="B29" s="1"/>
      <c r="C29" s="1"/>
      <c r="D29" s="1"/>
      <c r="E29" s="1"/>
      <c r="F29" s="1"/>
      <c r="I29" s="1"/>
      <c r="J29" s="1"/>
      <c r="K29" s="1"/>
      <c r="L29" s="1"/>
      <c r="M29" s="1"/>
      <c r="N29" s="1"/>
    </row>
    <row r="30" spans="1:16">
      <c r="A30" s="1" t="s">
        <v>20</v>
      </c>
      <c r="B30" s="1"/>
      <c r="C30" s="2">
        <v>107006</v>
      </c>
      <c r="D30" s="3">
        <v>135987</v>
      </c>
      <c r="E30" s="3">
        <v>177866</v>
      </c>
      <c r="F30" s="9">
        <f>SUM(C30:E30)/3</f>
        <v>140286.33333333334</v>
      </c>
      <c r="I30" s="1"/>
      <c r="J30" s="1"/>
      <c r="K30" s="1"/>
      <c r="L30" s="1"/>
      <c r="M30" s="1"/>
      <c r="N30" s="1"/>
    </row>
    <row r="31" spans="1:16">
      <c r="A31" s="1" t="s">
        <v>21</v>
      </c>
      <c r="B31" s="1"/>
      <c r="C31" s="4">
        <v>596</v>
      </c>
      <c r="D31" s="3">
        <v>2371</v>
      </c>
      <c r="E31" s="3">
        <v>3033</v>
      </c>
      <c r="F31" s="9">
        <f>SUM(C31:E31)/3</f>
        <v>2000</v>
      </c>
      <c r="I31" s="1"/>
      <c r="J31" s="1"/>
      <c r="K31" s="1"/>
      <c r="L31" s="1"/>
      <c r="M31" s="1"/>
      <c r="N31" s="1"/>
    </row>
    <row r="32" spans="1:16">
      <c r="A32" s="1" t="s">
        <v>22</v>
      </c>
      <c r="B32" s="1"/>
      <c r="C32" s="1">
        <v>35355</v>
      </c>
      <c r="D32" s="1">
        <v>47722</v>
      </c>
      <c r="E32" s="1">
        <v>65932</v>
      </c>
      <c r="F32" s="9">
        <f>SUM(C32:E32)/3</f>
        <v>49669.666666666664</v>
      </c>
      <c r="I32" s="1" t="s">
        <v>1</v>
      </c>
      <c r="J32" s="1"/>
      <c r="K32" s="1"/>
      <c r="L32" s="1"/>
      <c r="M32" s="1"/>
      <c r="N32" s="1" t="s">
        <v>41</v>
      </c>
    </row>
    <row r="33" spans="1:14">
      <c r="A33" s="1" t="s">
        <v>1</v>
      </c>
      <c r="B33" s="1"/>
      <c r="C33" s="1"/>
      <c r="D33" s="1"/>
      <c r="E33" s="1"/>
      <c r="F33" s="9"/>
      <c r="I33" s="1"/>
      <c r="J33" s="1" t="s">
        <v>2</v>
      </c>
      <c r="K33" s="1"/>
      <c r="L33" s="1"/>
      <c r="M33" s="1"/>
      <c r="N33" s="1"/>
    </row>
    <row r="34" spans="1:14">
      <c r="A34" s="1"/>
      <c r="B34" s="1" t="s">
        <v>2</v>
      </c>
      <c r="C34" s="1">
        <f>C31/C30</f>
        <v>5.5697811337681999E-3</v>
      </c>
      <c r="D34" s="1">
        <f>D31/D30</f>
        <v>1.7435490157147373E-2</v>
      </c>
      <c r="E34" s="1">
        <f>E31/E30</f>
        <v>1.7052162864178651E-2</v>
      </c>
      <c r="F34" s="9">
        <f>SUM(C34:E34)/3</f>
        <v>1.3352478051698076E-2</v>
      </c>
      <c r="I34" s="1"/>
      <c r="J34" s="1" t="s">
        <v>18</v>
      </c>
      <c r="K34" s="1">
        <v>233715</v>
      </c>
      <c r="L34" s="1">
        <v>182795</v>
      </c>
      <c r="M34" s="1">
        <v>170910</v>
      </c>
      <c r="N34" s="1">
        <f>SUM(K34:M34)/3</f>
        <v>195806.66666666666</v>
      </c>
    </row>
    <row r="35" spans="1:14">
      <c r="A35" s="1" t="s">
        <v>0</v>
      </c>
      <c r="B35" s="1"/>
      <c r="C35" s="1">
        <f>C32/C30</f>
        <v>0.33040203353083003</v>
      </c>
      <c r="D35" s="1">
        <f>D32/D30</f>
        <v>0.35093060366064405</v>
      </c>
      <c r="E35" s="1">
        <f>E32/E30</f>
        <v>0.3706835482891615</v>
      </c>
      <c r="F35" s="9">
        <f>SUM(C35:E35)/3</f>
        <v>0.35067206182687854</v>
      </c>
      <c r="I35" s="1"/>
      <c r="J35" s="1"/>
      <c r="K35" s="1">
        <f>K26/K34</f>
        <v>0.22845773698735639</v>
      </c>
      <c r="L35" s="1">
        <f>L26/L34</f>
        <v>0.24993572034246014</v>
      </c>
      <c r="M35" s="1">
        <f>M26/M34</f>
        <v>0.28290328242934876</v>
      </c>
      <c r="N35" s="1">
        <f>SUM(K35:M35)/3</f>
        <v>0.25376557991972176</v>
      </c>
    </row>
    <row r="36" spans="1:14">
      <c r="I36" s="1" t="s">
        <v>0</v>
      </c>
      <c r="J36" s="1"/>
      <c r="K36" s="1"/>
      <c r="L36" s="1"/>
      <c r="M36" s="1"/>
      <c r="N36" s="1"/>
    </row>
    <row r="37" spans="1:14">
      <c r="I37" s="1"/>
      <c r="J37" s="1" t="s">
        <v>19</v>
      </c>
      <c r="K37" s="1">
        <v>93626</v>
      </c>
      <c r="L37" s="1">
        <v>84263</v>
      </c>
      <c r="M37" s="1">
        <v>88186</v>
      </c>
      <c r="N37" s="1">
        <f>SUM(K37:M37)/3</f>
        <v>88691.666666666672</v>
      </c>
    </row>
    <row r="38" spans="1:14">
      <c r="I38" s="1"/>
      <c r="J38" s="1"/>
      <c r="K38" s="1">
        <f>K37/K34</f>
        <v>0.40059902017414373</v>
      </c>
      <c r="L38" s="1">
        <f>L37/L34</f>
        <v>0.46096993900270794</v>
      </c>
      <c r="M38" s="1">
        <f>M37/M34</f>
        <v>0.51597917032356211</v>
      </c>
      <c r="N38" s="1">
        <f>SUM(K38:M38)/3</f>
        <v>0.45918270983347126</v>
      </c>
    </row>
    <row r="39" spans="1:14">
      <c r="A39" s="1"/>
      <c r="B39" s="1"/>
      <c r="C39" s="1"/>
      <c r="D39" s="1"/>
      <c r="E39" s="1"/>
    </row>
    <row r="40" spans="1:14">
      <c r="A40" s="1" t="s">
        <v>23</v>
      </c>
      <c r="B40" s="1"/>
      <c r="C40" s="1"/>
      <c r="D40" s="1"/>
      <c r="E40" s="1"/>
    </row>
    <row r="41" spans="1:14">
      <c r="A41" s="1" t="s">
        <v>13</v>
      </c>
      <c r="B41" s="1"/>
      <c r="C41" s="1">
        <f>C31</f>
        <v>596</v>
      </c>
      <c r="D41" s="1">
        <f>D31</f>
        <v>2371</v>
      </c>
      <c r="E41" s="1">
        <f>E31</f>
        <v>3033</v>
      </c>
      <c r="F41">
        <f>SUM(C41:E41)/3</f>
        <v>2000</v>
      </c>
      <c r="I41" s="10" t="s">
        <v>43</v>
      </c>
      <c r="J41" s="1"/>
      <c r="K41" s="6">
        <v>53394</v>
      </c>
      <c r="L41" s="6">
        <v>45687</v>
      </c>
      <c r="M41" s="6">
        <v>48351</v>
      </c>
      <c r="N41" s="1">
        <f>SUM(K41:M41)/3</f>
        <v>49144</v>
      </c>
    </row>
    <row r="42" spans="1:14" ht="15" customHeight="1">
      <c r="A42" s="1" t="s">
        <v>24</v>
      </c>
      <c r="B42" s="1"/>
      <c r="C42" s="1"/>
      <c r="D42" s="1"/>
      <c r="E42" s="1"/>
      <c r="I42" s="1"/>
      <c r="J42" s="1"/>
      <c r="K42" s="1"/>
      <c r="L42" s="1"/>
      <c r="M42" s="1"/>
      <c r="N42" s="1"/>
    </row>
    <row r="43" spans="1:14">
      <c r="A43" s="1" t="s">
        <v>40</v>
      </c>
      <c r="B43" s="1"/>
      <c r="C43" s="1">
        <v>4746</v>
      </c>
      <c r="D43" s="1">
        <v>6281</v>
      </c>
      <c r="E43" s="1">
        <v>8116</v>
      </c>
      <c r="F43">
        <f t="shared" ref="F43:F62" si="1">SUM(C43:E43)/3</f>
        <v>6381</v>
      </c>
      <c r="I43" s="11" t="s">
        <v>44</v>
      </c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I44" s="10" t="s">
        <v>45</v>
      </c>
      <c r="J44" s="1"/>
      <c r="K44" s="5">
        <v>11257</v>
      </c>
      <c r="L44" s="5">
        <v>10505</v>
      </c>
      <c r="M44" s="8" t="s">
        <v>46</v>
      </c>
      <c r="N44" s="1">
        <f>SUM(K44:M44)/3</f>
        <v>7254</v>
      </c>
    </row>
    <row r="45" spans="1:14">
      <c r="A45" s="1" t="s">
        <v>25</v>
      </c>
      <c r="B45" s="1"/>
      <c r="C45" s="1"/>
      <c r="D45" s="1"/>
      <c r="E45" s="1"/>
      <c r="I45" s="10" t="s">
        <v>47</v>
      </c>
      <c r="J45" s="1"/>
      <c r="K45" s="1"/>
      <c r="L45" s="1"/>
      <c r="M45" s="1"/>
      <c r="N45" s="1"/>
    </row>
    <row r="46" spans="1:14">
      <c r="A46" s="1" t="s">
        <v>26</v>
      </c>
      <c r="B46" s="1"/>
      <c r="C46" s="1">
        <v>-4786</v>
      </c>
      <c r="D46" s="1">
        <v>-3367</v>
      </c>
      <c r="E46" s="1">
        <v>-1755</v>
      </c>
      <c r="F46">
        <f t="shared" si="1"/>
        <v>-3302.6666666666665</v>
      </c>
      <c r="I46" s="10" t="s">
        <v>48</v>
      </c>
      <c r="J46" s="1"/>
      <c r="K46" s="1"/>
      <c r="L46" s="1"/>
      <c r="M46" s="1"/>
      <c r="N46" s="1"/>
    </row>
    <row r="47" spans="1:14">
      <c r="A47" s="1" t="s">
        <v>61</v>
      </c>
      <c r="B47" s="1"/>
      <c r="C47" s="1">
        <v>-2187</v>
      </c>
      <c r="D47" s="1">
        <v>-1426</v>
      </c>
      <c r="E47" s="1">
        <v>-3583</v>
      </c>
      <c r="F47">
        <f t="shared" si="1"/>
        <v>-2398.6666666666665</v>
      </c>
      <c r="I47" s="10" t="s">
        <v>49</v>
      </c>
      <c r="J47" s="1"/>
      <c r="K47" s="5">
        <v>-3318</v>
      </c>
      <c r="L47" s="8" t="s">
        <v>50</v>
      </c>
      <c r="M47" s="5">
        <v>-6347</v>
      </c>
      <c r="N47" s="1">
        <f t="shared" ref="N47:N65" si="2">SUM(K47:M47)/3</f>
        <v>-3221.6666666666665</v>
      </c>
    </row>
    <row r="48" spans="1:14">
      <c r="A48" s="1" t="s">
        <v>27</v>
      </c>
      <c r="B48" s="1"/>
      <c r="C48" s="1">
        <v>6499</v>
      </c>
      <c r="D48" s="1">
        <v>8709</v>
      </c>
      <c r="E48" s="1">
        <v>8196</v>
      </c>
      <c r="F48">
        <f t="shared" si="1"/>
        <v>7801.333333333333</v>
      </c>
      <c r="I48" s="1"/>
      <c r="J48" s="1"/>
      <c r="K48" s="1"/>
      <c r="L48" s="1"/>
      <c r="M48" s="1"/>
      <c r="N48" s="1"/>
    </row>
    <row r="49" spans="1:14">
      <c r="A49" s="1" t="s">
        <v>28</v>
      </c>
      <c r="B49" s="1"/>
      <c r="C49" s="1">
        <f>SUM(C46:C48)</f>
        <v>-474</v>
      </c>
      <c r="D49" s="1">
        <f>SUM(D46:D48)</f>
        <v>3916</v>
      </c>
      <c r="E49" s="1">
        <f>SUM(E46:E48)</f>
        <v>2858</v>
      </c>
      <c r="F49">
        <f t="shared" si="1"/>
        <v>2100</v>
      </c>
      <c r="I49" s="10" t="s">
        <v>51</v>
      </c>
      <c r="J49" s="1"/>
      <c r="K49" s="7">
        <v>-6347</v>
      </c>
      <c r="L49" s="8">
        <v>476</v>
      </c>
      <c r="M49" s="7">
        <v>-3318</v>
      </c>
      <c r="N49" s="1">
        <f t="shared" si="2"/>
        <v>-3063</v>
      </c>
    </row>
    <row r="50" spans="1:14">
      <c r="A50" s="1"/>
      <c r="B50" s="1"/>
      <c r="C50" s="1"/>
      <c r="D50" s="1"/>
      <c r="E50" s="1"/>
      <c r="I50" s="10" t="s">
        <v>52</v>
      </c>
      <c r="J50" s="1"/>
      <c r="K50" s="1">
        <v>-283</v>
      </c>
      <c r="L50" s="5">
        <v>1055</v>
      </c>
      <c r="M50" s="7">
        <v>-5318</v>
      </c>
      <c r="N50" s="1">
        <f t="shared" si="2"/>
        <v>-1515.3333333333333</v>
      </c>
    </row>
    <row r="51" spans="1:14">
      <c r="A51" s="1" t="s">
        <v>29</v>
      </c>
      <c r="B51" s="1"/>
      <c r="C51" s="1">
        <v>-5387</v>
      </c>
      <c r="D51" s="1">
        <v>-7804</v>
      </c>
      <c r="E51" s="1">
        <v>-11955</v>
      </c>
      <c r="F51">
        <f t="shared" si="1"/>
        <v>-8382</v>
      </c>
      <c r="I51" s="10" t="s">
        <v>53</v>
      </c>
      <c r="J51" s="1"/>
      <c r="K51" s="7">
        <v>-1343</v>
      </c>
      <c r="L51" s="5">
        <v>9465</v>
      </c>
      <c r="M51" s="5">
        <v>47621</v>
      </c>
      <c r="N51" s="1">
        <f t="shared" si="2"/>
        <v>18581</v>
      </c>
    </row>
    <row r="52" spans="1:14">
      <c r="A52" s="1" t="s">
        <v>30</v>
      </c>
      <c r="B52" s="1"/>
      <c r="C52" s="1">
        <v>-1066</v>
      </c>
      <c r="D52" s="1">
        <v>-3023</v>
      </c>
      <c r="E52" s="1">
        <v>-3789</v>
      </c>
      <c r="F52">
        <f t="shared" si="1"/>
        <v>-2626</v>
      </c>
      <c r="I52" s="10" t="s">
        <v>54</v>
      </c>
      <c r="J52" s="1"/>
      <c r="K52" s="1"/>
      <c r="L52" s="1"/>
      <c r="M52" s="1"/>
      <c r="N52" s="1"/>
    </row>
    <row r="53" spans="1:14">
      <c r="A53" s="1" t="s">
        <v>31</v>
      </c>
      <c r="B53" s="1"/>
      <c r="C53" s="1">
        <v>3000</v>
      </c>
      <c r="D53" s="1">
        <v>951</v>
      </c>
      <c r="E53" s="1">
        <v>-12075</v>
      </c>
      <c r="F53">
        <f t="shared" si="1"/>
        <v>-2708</v>
      </c>
      <c r="I53" s="1"/>
      <c r="J53" s="1"/>
      <c r="K53" s="1"/>
      <c r="L53" s="1"/>
      <c r="M53" s="1"/>
      <c r="N53" s="1"/>
    </row>
    <row r="54" spans="1:14">
      <c r="A54" s="1" t="s">
        <v>32</v>
      </c>
      <c r="B54" s="1"/>
      <c r="C54" s="1">
        <f>SUM(C51:C53)</f>
        <v>-3453</v>
      </c>
      <c r="D54" s="1">
        <f>SUM(D51:D53)</f>
        <v>-9876</v>
      </c>
      <c r="E54" s="1">
        <f>SUM(E51:E53)</f>
        <v>-27819</v>
      </c>
      <c r="F54">
        <f t="shared" si="1"/>
        <v>-13716</v>
      </c>
      <c r="I54" s="10" t="s">
        <v>55</v>
      </c>
      <c r="J54" s="1"/>
      <c r="K54" s="1"/>
      <c r="L54" s="1"/>
      <c r="M54" s="1"/>
      <c r="N54" s="1"/>
    </row>
    <row r="55" spans="1:14">
      <c r="A55" s="1" t="s">
        <v>39</v>
      </c>
      <c r="B55" s="1"/>
      <c r="C55" s="1">
        <f>SUM(C51:C54)</f>
        <v>-6906</v>
      </c>
      <c r="D55" s="1">
        <f>SUM(D51:D54)</f>
        <v>-19752</v>
      </c>
      <c r="E55" s="1">
        <f>SUM(E51:E54)</f>
        <v>-55638</v>
      </c>
      <c r="F55">
        <f t="shared" si="1"/>
        <v>-27432</v>
      </c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I56" s="10" t="s">
        <v>56</v>
      </c>
      <c r="J56" s="1"/>
      <c r="K56" s="7">
        <v>-11247</v>
      </c>
      <c r="L56" s="7">
        <v>-12734</v>
      </c>
      <c r="M56" s="7">
        <v>-12451</v>
      </c>
      <c r="N56" s="1">
        <f t="shared" si="2"/>
        <v>-12144</v>
      </c>
    </row>
    <row r="57" spans="1:14">
      <c r="A57" s="1" t="s">
        <v>33</v>
      </c>
      <c r="B57" s="1"/>
      <c r="C57" s="1"/>
      <c r="D57" s="1"/>
      <c r="E57" s="1"/>
      <c r="I57" s="1" t="s">
        <v>57</v>
      </c>
      <c r="J57" s="1"/>
      <c r="K57" s="5">
        <v>-44417</v>
      </c>
      <c r="L57" s="5">
        <v>-32022</v>
      </c>
      <c r="M57" s="7">
        <v>-33542</v>
      </c>
      <c r="N57" s="1">
        <f t="shared" si="2"/>
        <v>-36660.333333333336</v>
      </c>
    </row>
    <row r="58" spans="1:14">
      <c r="A58" s="1" t="s">
        <v>34</v>
      </c>
      <c r="B58" s="1"/>
      <c r="C58" s="1"/>
      <c r="D58" s="1"/>
      <c r="E58" s="1"/>
      <c r="I58" s="10" t="s">
        <v>58</v>
      </c>
      <c r="J58" s="1"/>
      <c r="K58" s="1">
        <v>-610</v>
      </c>
      <c r="L58" s="7">
        <v>-1221</v>
      </c>
      <c r="M58" s="1">
        <v>-453</v>
      </c>
      <c r="N58" s="1">
        <f t="shared" si="2"/>
        <v>-761.33333333333337</v>
      </c>
    </row>
    <row r="59" spans="1:14">
      <c r="A59" s="1" t="s">
        <v>35</v>
      </c>
      <c r="B59" s="1"/>
      <c r="C59" s="5">
        <v>3882</v>
      </c>
      <c r="D59" s="5">
        <v>-3740</v>
      </c>
      <c r="E59" s="5">
        <v>9860</v>
      </c>
      <c r="F59">
        <f t="shared" si="1"/>
        <v>3334</v>
      </c>
      <c r="I59" s="10" t="s">
        <v>59</v>
      </c>
      <c r="J59" s="1"/>
      <c r="K59" s="1"/>
      <c r="L59" s="1"/>
      <c r="M59" s="1"/>
      <c r="N59" s="1"/>
    </row>
    <row r="60" spans="1:14">
      <c r="A60" s="1" t="s">
        <v>36</v>
      </c>
      <c r="B60" s="1"/>
      <c r="C60" s="6"/>
      <c r="D60" s="6"/>
      <c r="E60" s="6"/>
      <c r="I60" s="1"/>
      <c r="J60" s="1"/>
      <c r="K60" s="1"/>
      <c r="L60" s="1"/>
      <c r="M60" s="1"/>
      <c r="N60" s="1"/>
    </row>
    <row r="61" spans="1:14">
      <c r="A61" s="1" t="s">
        <v>37</v>
      </c>
      <c r="B61" s="1"/>
      <c r="C61" s="7">
        <f>C59</f>
        <v>3882</v>
      </c>
      <c r="D61" s="7">
        <f>D59</f>
        <v>-3740</v>
      </c>
      <c r="E61" s="7">
        <f>E59</f>
        <v>9860</v>
      </c>
      <c r="F61">
        <f t="shared" si="1"/>
        <v>3334</v>
      </c>
      <c r="I61" s="1" t="s">
        <v>33</v>
      </c>
      <c r="J61" s="1"/>
      <c r="K61" s="1"/>
      <c r="L61" s="1"/>
      <c r="M61" s="1"/>
      <c r="N61" s="1"/>
    </row>
    <row r="62" spans="1:14">
      <c r="A62" s="1" t="s">
        <v>38</v>
      </c>
      <c r="B62" s="1"/>
      <c r="C62" s="8">
        <v>374</v>
      </c>
      <c r="D62" s="8">
        <v>-212</v>
      </c>
      <c r="E62" s="8">
        <v>-713</v>
      </c>
      <c r="F62">
        <f t="shared" si="1"/>
        <v>-183.66666666666666</v>
      </c>
      <c r="I62" s="10" t="s">
        <v>60</v>
      </c>
      <c r="J62" s="1"/>
      <c r="K62" s="7">
        <v>-34710</v>
      </c>
      <c r="L62" s="5">
        <v>-29227</v>
      </c>
      <c r="M62" s="7">
        <v>-32345</v>
      </c>
      <c r="N62" s="1">
        <f t="shared" si="2"/>
        <v>-32094</v>
      </c>
    </row>
    <row r="63" spans="1:14">
      <c r="A63" s="1" t="s">
        <v>37</v>
      </c>
      <c r="B63" s="1"/>
      <c r="C63" s="1"/>
      <c r="D63" s="1"/>
      <c r="E63" s="1"/>
      <c r="I63" s="1" t="s">
        <v>35</v>
      </c>
      <c r="J63" s="1"/>
      <c r="K63" s="5">
        <v>29305</v>
      </c>
      <c r="L63" s="5">
        <v>22057</v>
      </c>
      <c r="M63" s="5">
        <v>29014</v>
      </c>
      <c r="N63" s="1">
        <f t="shared" si="2"/>
        <v>26792</v>
      </c>
    </row>
    <row r="64" spans="1:14">
      <c r="I64" s="1" t="s">
        <v>36</v>
      </c>
      <c r="J64" s="1"/>
      <c r="K64" s="5">
        <v>-1499</v>
      </c>
      <c r="L64" s="7">
        <v>-1570</v>
      </c>
      <c r="M64" s="7">
        <v>-1874</v>
      </c>
      <c r="N64" s="1">
        <f t="shared" si="2"/>
        <v>-1647.6666666666667</v>
      </c>
    </row>
    <row r="65" spans="9:14">
      <c r="I65" s="1" t="s">
        <v>37</v>
      </c>
      <c r="J65" s="1"/>
      <c r="K65" s="7">
        <v>-17716</v>
      </c>
      <c r="L65" s="7">
        <v>-20890</v>
      </c>
      <c r="M65" s="7">
        <v>-17974</v>
      </c>
      <c r="N65" s="1">
        <f t="shared" si="2"/>
        <v>-18860</v>
      </c>
    </row>
    <row r="66" spans="9:14">
      <c r="I66" s="1" t="s">
        <v>38</v>
      </c>
      <c r="J66" s="1"/>
      <c r="K66" s="1"/>
      <c r="L66" s="1"/>
      <c r="M66" s="1"/>
      <c r="N66" s="1"/>
    </row>
    <row r="67" spans="9:14">
      <c r="I67" s="1" t="s">
        <v>37</v>
      </c>
      <c r="J67" s="1"/>
      <c r="K67" s="1"/>
      <c r="L67" s="1"/>
      <c r="M67" s="1"/>
      <c r="N6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Windows User</cp:lastModifiedBy>
  <dcterms:created xsi:type="dcterms:W3CDTF">2018-03-22T11:09:35Z</dcterms:created>
  <dcterms:modified xsi:type="dcterms:W3CDTF">2018-12-09T22:59:16Z</dcterms:modified>
</cp:coreProperties>
</file>